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Сетевая\ИСПОЛНЕНИЕ ЗА 2025\ПЯТНИЦА ДЛЯ ГЛАВЫ\01.06.2025\"/>
    </mc:Choice>
  </mc:AlternateContent>
  <bookViews>
    <workbookView xWindow="240" yWindow="525" windowWidth="28455" windowHeight="11700"/>
  </bookViews>
  <sheets>
    <sheet name="1" sheetId="2" r:id="rId1"/>
  </sheets>
  <definedNames>
    <definedName name="_xlnm.Print_Area" localSheetId="0">'1'!$A$1:$I$26</definedName>
  </definedNames>
  <calcPr calcId="152511"/>
</workbook>
</file>

<file path=xl/calcChain.xml><?xml version="1.0" encoding="utf-8"?>
<calcChain xmlns="http://schemas.openxmlformats.org/spreadsheetml/2006/main">
  <c r="D13" i="2" l="1"/>
  <c r="D12" i="2" l="1"/>
  <c r="D11" i="2"/>
  <c r="B26" i="2"/>
  <c r="D15" i="2" l="1"/>
  <c r="H16" i="2" l="1"/>
  <c r="H8" i="2"/>
  <c r="B9" i="2"/>
  <c r="B7" i="2" s="1"/>
  <c r="I16" i="2" l="1"/>
  <c r="I8" i="2"/>
  <c r="I10" i="2"/>
  <c r="I11" i="2"/>
  <c r="I12" i="2"/>
  <c r="I13" i="2"/>
  <c r="H10" i="2"/>
  <c r="H11" i="2"/>
  <c r="H12" i="2"/>
  <c r="H13" i="2"/>
  <c r="G8" i="2" l="1"/>
  <c r="C22" i="2" l="1"/>
  <c r="C18" i="2" s="1"/>
  <c r="D22" i="2"/>
  <c r="D10" i="2"/>
  <c r="D9" i="2" s="1"/>
  <c r="G13" i="2" l="1"/>
  <c r="G10" i="2"/>
  <c r="G12" i="2"/>
  <c r="G16" i="2"/>
  <c r="G11" i="2"/>
  <c r="F10" i="2"/>
  <c r="F11" i="2"/>
  <c r="F12" i="2"/>
  <c r="F13" i="2"/>
  <c r="F14" i="2"/>
  <c r="F15" i="2"/>
  <c r="F16" i="2"/>
  <c r="E9" i="2"/>
  <c r="B22" i="2"/>
  <c r="E19" i="2"/>
  <c r="E18" i="2" s="1"/>
  <c r="D19" i="2"/>
  <c r="D18" i="2" s="1"/>
  <c r="B19" i="2"/>
  <c r="B6" i="2"/>
  <c r="E7" i="2" l="1"/>
  <c r="I7" i="2" s="1"/>
  <c r="H9" i="2"/>
  <c r="I9" i="2"/>
  <c r="G9" i="2"/>
  <c r="B18" i="2"/>
  <c r="F9" i="2"/>
  <c r="F8" i="2" s="1"/>
  <c r="F7" i="2" s="1"/>
  <c r="D7" i="2"/>
  <c r="H7" i="2" l="1"/>
  <c r="E17" i="2"/>
  <c r="D17" i="2"/>
  <c r="G7" i="2"/>
  <c r="B17" i="2"/>
</calcChain>
</file>

<file path=xl/sharedStrings.xml><?xml version="1.0" encoding="utf-8"?>
<sst xmlns="http://schemas.openxmlformats.org/spreadsheetml/2006/main" count="40" uniqueCount="33">
  <si>
    <t>Справочно</t>
  </si>
  <si>
    <t>млн рублей</t>
  </si>
  <si>
    <t>Наименование показателя</t>
  </si>
  <si>
    <t>План</t>
  </si>
  <si>
    <t xml:space="preserve">Отклонение </t>
  </si>
  <si>
    <t>Темп роста, %</t>
  </si>
  <si>
    <t>ДОХОДЫ БЮДЖЕТА</t>
  </si>
  <si>
    <t xml:space="preserve">НАЛОГОВЫЕ И НЕНАЛОГОВЫЕ ДОХОДЫ </t>
  </si>
  <si>
    <t>БЕЗВОЗМЕЗДНЫЕ ПОСТУПЛЕНИЯ</t>
  </si>
  <si>
    <t xml:space="preserve">Субсидии </t>
  </si>
  <si>
    <t>Субвенции</t>
  </si>
  <si>
    <t>Иные межбюджетные трансферты</t>
  </si>
  <si>
    <t>х</t>
  </si>
  <si>
    <t>РАСХОДЫ БЮДЖЕТА</t>
  </si>
  <si>
    <t>ДЕФИЦИТ/ПРОФИЦИТ</t>
  </si>
  <si>
    <t>Источники погашения дефицита</t>
  </si>
  <si>
    <t>Бюджетный кредит:</t>
  </si>
  <si>
    <t>получение</t>
  </si>
  <si>
    <t>погашение</t>
  </si>
  <si>
    <t>Кредиты от кредитных организаций:</t>
  </si>
  <si>
    <t>Изменение остатков средств</t>
  </si>
  <si>
    <t>Дотации</t>
  </si>
  <si>
    <t>Возврат остатков субсидий, субвенций и ИМБТ</t>
  </si>
  <si>
    <t>Прочие безвозмездные поступления</t>
  </si>
  <si>
    <t>Отклонение</t>
  </si>
  <si>
    <t>% исполнения</t>
  </si>
  <si>
    <t>2025 год</t>
  </si>
  <si>
    <t>Факт на 01.02.2024</t>
  </si>
  <si>
    <t>Акции</t>
  </si>
  <si>
    <t>Факт на 01.06.2024</t>
  </si>
  <si>
    <t>Факт на 01.06.2025</t>
  </si>
  <si>
    <t>Факт на 01.06.2025/
Факт на 01.06.2024</t>
  </si>
  <si>
    <t>ИНФОРМАЦИЯ ОБ ИСПОЛНЕНИИ БЮДЖЕТА ГОРОДА ТАГАНРОГА НА 01.06.2025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</si>
</sst>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</font>
    <font>
      <sz val="12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  <fill>
      <patternFill patternType="solid">
        <fgColor theme="6" tint="0.79958494827112647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 applyNumberFormat="1" applyFont="1"/>
    <xf numFmtId="0" fontId="1" fillId="0" borderId="0" xfId="0" applyNumberFormat="1" applyFont="1"/>
    <xf numFmtId="0" fontId="4" fillId="0" borderId="0" xfId="0" applyNumberFormat="1" applyFont="1"/>
    <xf numFmtId="0" fontId="6" fillId="3" borderId="0" xfId="0" applyNumberFormat="1" applyFont="1" applyFill="1"/>
    <xf numFmtId="0" fontId="7" fillId="3" borderId="4" xfId="0" applyNumberFormat="1" applyFont="1" applyFill="1" applyBorder="1" applyAlignment="1">
      <alignment horizontal="center" vertical="center" wrapText="1"/>
    </xf>
    <xf numFmtId="0" fontId="7" fillId="3" borderId="8" xfId="0" applyNumberFormat="1" applyFont="1" applyFill="1" applyBorder="1" applyAlignment="1">
      <alignment horizontal="center" vertical="center" wrapText="1"/>
    </xf>
    <xf numFmtId="0" fontId="5" fillId="4" borderId="9" xfId="0" applyNumberFormat="1" applyFont="1" applyFill="1" applyBorder="1" applyAlignment="1">
      <alignment horizontal="left" vertical="center" wrapText="1"/>
    </xf>
    <xf numFmtId="164" fontId="3" fillId="5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Border="1" applyAlignment="1">
      <alignment vertical="center" wrapText="1"/>
    </xf>
    <xf numFmtId="164" fontId="2" fillId="3" borderId="4" xfId="0" applyNumberFormat="1" applyFont="1" applyFill="1" applyBorder="1" applyAlignment="1">
      <alignment horizontal="center" vertical="center"/>
    </xf>
    <xf numFmtId="0" fontId="8" fillId="0" borderId="9" xfId="0" applyNumberFormat="1" applyFont="1" applyBorder="1" applyAlignment="1">
      <alignment vertical="center" wrapText="1"/>
    </xf>
    <xf numFmtId="164" fontId="2" fillId="3" borderId="0" xfId="0" applyNumberFormat="1" applyFont="1" applyFill="1" applyAlignment="1">
      <alignment horizontal="right" vertical="center"/>
    </xf>
    <xf numFmtId="164" fontId="3" fillId="4" borderId="4" xfId="0" applyNumberFormat="1" applyFont="1" applyFill="1" applyBorder="1" applyAlignment="1">
      <alignment horizontal="center" vertical="center" wrapText="1"/>
    </xf>
    <xf numFmtId="0" fontId="5" fillId="4" borderId="4" xfId="0" applyNumberFormat="1" applyFont="1" applyFill="1" applyBorder="1" applyAlignment="1">
      <alignment horizontal="left" vertical="top" wrapText="1"/>
    </xf>
    <xf numFmtId="1" fontId="5" fillId="0" borderId="4" xfId="0" applyNumberFormat="1" applyFont="1" applyBorder="1" applyAlignment="1">
      <alignment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left" vertical="top" wrapText="1"/>
    </xf>
    <xf numFmtId="164" fontId="3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 wrapText="1"/>
    </xf>
    <xf numFmtId="164" fontId="3" fillId="6" borderId="4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/>
    <xf numFmtId="4" fontId="1" fillId="0" borderId="0" xfId="0" applyNumberFormat="1" applyFont="1"/>
    <xf numFmtId="164" fontId="3" fillId="3" borderId="4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164" fontId="2" fillId="7" borderId="4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0" fontId="5" fillId="0" borderId="1" xfId="0" applyNumberFormat="1" applyFont="1" applyBorder="1" applyAlignment="1">
      <alignment horizontal="right" wrapText="1"/>
    </xf>
    <xf numFmtId="0" fontId="5" fillId="0" borderId="2" xfId="0" applyNumberFormat="1" applyFont="1" applyBorder="1" applyAlignment="1">
      <alignment horizontal="right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2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SheetLayoutView="100" workbookViewId="0">
      <selection activeCell="G13" sqref="E13:G13"/>
    </sheetView>
  </sheetViews>
  <sheetFormatPr defaultColWidth="9" defaultRowHeight="15" x14ac:dyDescent="0.2"/>
  <cols>
    <col min="1" max="1" width="57.42578125" style="1" customWidth="1"/>
    <col min="2" max="2" width="15.5703125" style="1" customWidth="1"/>
    <col min="3" max="3" width="15.5703125" style="1" hidden="1" customWidth="1"/>
    <col min="4" max="5" width="15.5703125" style="1" customWidth="1"/>
    <col min="6" max="6" width="19.5703125" style="1" hidden="1" customWidth="1"/>
    <col min="7" max="7" width="19.5703125" style="1" customWidth="1"/>
    <col min="8" max="9" width="19.42578125" style="1" customWidth="1"/>
    <col min="10" max="10" width="12.140625" style="1" bestFit="1" customWidth="1"/>
    <col min="11" max="11" width="14.7109375" style="1" bestFit="1" customWidth="1"/>
    <col min="12" max="12" width="9" style="1" bestFit="1" customWidth="1"/>
    <col min="13" max="16384" width="9" style="1"/>
  </cols>
  <sheetData>
    <row r="1" spans="1:12" ht="29.25" customHeight="1" x14ac:dyDescent="0.3">
      <c r="H1" s="30" t="s">
        <v>0</v>
      </c>
      <c r="I1" s="30"/>
    </row>
    <row r="2" spans="1:12" ht="25.5" customHeight="1" x14ac:dyDescent="0.2">
      <c r="A2" s="31" t="s">
        <v>32</v>
      </c>
      <c r="B2" s="31"/>
      <c r="C2" s="31"/>
      <c r="D2" s="31"/>
      <c r="E2" s="31"/>
      <c r="F2" s="31"/>
      <c r="G2" s="31"/>
      <c r="H2" s="31"/>
      <c r="I2" s="31"/>
    </row>
    <row r="3" spans="1:12" ht="18.75" customHeight="1" x14ac:dyDescent="0.3">
      <c r="A3" s="2"/>
      <c r="B3" s="2"/>
      <c r="C3" s="2"/>
      <c r="H3" s="32" t="s">
        <v>1</v>
      </c>
      <c r="I3" s="33"/>
    </row>
    <row r="4" spans="1:12" ht="47.25" customHeight="1" x14ac:dyDescent="0.2">
      <c r="A4" s="34" t="s">
        <v>2</v>
      </c>
      <c r="B4" s="36" t="s">
        <v>29</v>
      </c>
      <c r="C4" s="36" t="s">
        <v>27</v>
      </c>
      <c r="D4" s="40" t="s">
        <v>26</v>
      </c>
      <c r="E4" s="41"/>
      <c r="F4" s="41"/>
      <c r="G4" s="39"/>
      <c r="H4" s="38" t="s">
        <v>31</v>
      </c>
      <c r="I4" s="39"/>
    </row>
    <row r="5" spans="1:12" ht="47.25" customHeight="1" x14ac:dyDescent="0.2">
      <c r="A5" s="35"/>
      <c r="B5" s="37"/>
      <c r="C5" s="37"/>
      <c r="D5" s="27" t="s">
        <v>3</v>
      </c>
      <c r="E5" s="28" t="s">
        <v>30</v>
      </c>
      <c r="F5" s="22" t="s">
        <v>24</v>
      </c>
      <c r="G5" s="22" t="s">
        <v>25</v>
      </c>
      <c r="H5" s="27" t="s">
        <v>4</v>
      </c>
      <c r="I5" s="27" t="s">
        <v>5</v>
      </c>
    </row>
    <row r="6" spans="1:12" s="3" customFormat="1" ht="19.5" customHeight="1" x14ac:dyDescent="0.2">
      <c r="A6" s="4">
        <v>1</v>
      </c>
      <c r="B6" s="5">
        <f>A6+1</f>
        <v>2</v>
      </c>
      <c r="C6" s="5"/>
      <c r="D6" s="5">
        <v>3</v>
      </c>
      <c r="E6" s="5">
        <v>4</v>
      </c>
      <c r="F6" s="5">
        <v>5</v>
      </c>
      <c r="G6" s="5">
        <v>5</v>
      </c>
      <c r="H6" s="5">
        <v>6</v>
      </c>
      <c r="I6" s="5">
        <v>7</v>
      </c>
    </row>
    <row r="7" spans="1:12" ht="20.25" x14ac:dyDescent="0.2">
      <c r="A7" s="6" t="s">
        <v>6</v>
      </c>
      <c r="B7" s="7">
        <f>B8+B9</f>
        <v>3776.2</v>
      </c>
      <c r="C7" s="7"/>
      <c r="D7" s="20">
        <f>D8+D9</f>
        <v>12544.5</v>
      </c>
      <c r="E7" s="7">
        <f>E8+E9</f>
        <v>4451.8999999999996</v>
      </c>
      <c r="F7" s="7">
        <f>F8+F9</f>
        <v>-15182.599999999999</v>
      </c>
      <c r="G7" s="7">
        <f>E7/D7%</f>
        <v>35.488859659611784</v>
      </c>
      <c r="H7" s="7">
        <f>E7-B7</f>
        <v>675.69999999999982</v>
      </c>
      <c r="I7" s="7">
        <f>E7/B7*100</f>
        <v>117.89364970075738</v>
      </c>
    </row>
    <row r="8" spans="1:12" ht="24" customHeight="1" x14ac:dyDescent="0.2">
      <c r="A8" s="8" t="s">
        <v>7</v>
      </c>
      <c r="B8" s="9">
        <v>1302.3</v>
      </c>
      <c r="C8" s="9"/>
      <c r="D8" s="9">
        <v>4429.3</v>
      </c>
      <c r="E8" s="9">
        <v>1399.8</v>
      </c>
      <c r="F8" s="9">
        <f>SUM(F9:F14)</f>
        <v>-10119.5</v>
      </c>
      <c r="G8" s="9">
        <f>E8/D8%</f>
        <v>31.603187862641953</v>
      </c>
      <c r="H8" s="21">
        <f>E8-B8</f>
        <v>97.5</v>
      </c>
      <c r="I8" s="21">
        <f>E8/B8*100</f>
        <v>107.48675420410044</v>
      </c>
      <c r="J8" s="23"/>
      <c r="K8" s="23"/>
    </row>
    <row r="9" spans="1:12" ht="20.25" x14ac:dyDescent="0.2">
      <c r="A9" s="8" t="s">
        <v>8</v>
      </c>
      <c r="B9" s="9">
        <f>SUM(B10:B15)</f>
        <v>2473.9</v>
      </c>
      <c r="C9" s="9"/>
      <c r="D9" s="9">
        <f>SUM(D10:D15)</f>
        <v>8115.1999999999989</v>
      </c>
      <c r="E9" s="9">
        <f>SUM(E10:E15)</f>
        <v>3052.0999999999995</v>
      </c>
      <c r="F9" s="9">
        <f>SUM(F10:F15)</f>
        <v>-5063.0999999999995</v>
      </c>
      <c r="G9" s="9">
        <f t="shared" ref="G9:G13" si="0">E9/D9%</f>
        <v>37.609670741324919</v>
      </c>
      <c r="H9" s="21">
        <f t="shared" ref="H9:H16" si="1">E9-B9</f>
        <v>578.19999999999936</v>
      </c>
      <c r="I9" s="21">
        <f>E9/B9*100</f>
        <v>123.3720037188245</v>
      </c>
      <c r="J9" s="23"/>
      <c r="K9" s="24"/>
      <c r="L9" s="24"/>
    </row>
    <row r="10" spans="1:12" ht="20.25" x14ac:dyDescent="0.2">
      <c r="A10" s="10" t="s">
        <v>21</v>
      </c>
      <c r="B10" s="9">
        <v>44.7</v>
      </c>
      <c r="C10" s="9"/>
      <c r="D10" s="9">
        <f>117.6+21.7</f>
        <v>139.29999999999998</v>
      </c>
      <c r="E10" s="9">
        <v>58</v>
      </c>
      <c r="F10" s="9">
        <f t="shared" ref="F10:F15" si="2">E10-D10</f>
        <v>-81.299999999999983</v>
      </c>
      <c r="G10" s="9">
        <f t="shared" si="0"/>
        <v>41.636755204594408</v>
      </c>
      <c r="H10" s="21">
        <f t="shared" si="1"/>
        <v>13.299999999999997</v>
      </c>
      <c r="I10" s="21">
        <f t="shared" ref="I10:I16" si="3">E10/B10*100</f>
        <v>129.7539149888143</v>
      </c>
      <c r="J10" s="23"/>
      <c r="K10" s="11"/>
    </row>
    <row r="11" spans="1:12" ht="20.25" x14ac:dyDescent="0.2">
      <c r="A11" s="10" t="s">
        <v>9</v>
      </c>
      <c r="B11" s="9">
        <v>255.6</v>
      </c>
      <c r="C11" s="9"/>
      <c r="D11" s="9">
        <f>2710.1+228.1-1.3</f>
        <v>2936.8999999999996</v>
      </c>
      <c r="E11" s="9">
        <v>760.7</v>
      </c>
      <c r="F11" s="9">
        <f t="shared" si="2"/>
        <v>-2176.1999999999998</v>
      </c>
      <c r="G11" s="9">
        <f t="shared" si="0"/>
        <v>25.901460723892544</v>
      </c>
      <c r="H11" s="21">
        <f t="shared" si="1"/>
        <v>505.1</v>
      </c>
      <c r="I11" s="21">
        <f t="shared" si="3"/>
        <v>297.61345852895153</v>
      </c>
      <c r="J11" s="23"/>
      <c r="K11" s="11"/>
    </row>
    <row r="12" spans="1:12" ht="20.25" x14ac:dyDescent="0.2">
      <c r="A12" s="10" t="s">
        <v>10</v>
      </c>
      <c r="B12" s="9">
        <v>2078.8000000000002</v>
      </c>
      <c r="C12" s="9"/>
      <c r="D12" s="9">
        <f>5002.3-91.2+3.9+0.9</f>
        <v>4915.8999999999996</v>
      </c>
      <c r="E12" s="9">
        <v>2169</v>
      </c>
      <c r="F12" s="9">
        <f t="shared" si="2"/>
        <v>-2746.8999999999996</v>
      </c>
      <c r="G12" s="9">
        <f t="shared" si="0"/>
        <v>44.122134298907625</v>
      </c>
      <c r="H12" s="21">
        <f t="shared" si="1"/>
        <v>90.199999999999818</v>
      </c>
      <c r="I12" s="21">
        <f t="shared" si="3"/>
        <v>104.33904175485856</v>
      </c>
      <c r="J12" s="23"/>
      <c r="K12" s="11"/>
    </row>
    <row r="13" spans="1:12" ht="20.25" x14ac:dyDescent="0.2">
      <c r="A13" s="10" t="s">
        <v>11</v>
      </c>
      <c r="B13" s="9">
        <v>95.7</v>
      </c>
      <c r="C13" s="9"/>
      <c r="D13" s="9">
        <f>101.2+30.4-0.9+12.4-0.9</f>
        <v>142.19999999999999</v>
      </c>
      <c r="E13" s="9">
        <v>90.2</v>
      </c>
      <c r="F13" s="9">
        <f t="shared" si="2"/>
        <v>-51.999999999999986</v>
      </c>
      <c r="G13" s="9">
        <f t="shared" si="0"/>
        <v>63.43178621659635</v>
      </c>
      <c r="H13" s="21">
        <f t="shared" si="1"/>
        <v>-5.5</v>
      </c>
      <c r="I13" s="21">
        <f t="shared" si="3"/>
        <v>94.252873563218387</v>
      </c>
      <c r="J13" s="23"/>
      <c r="K13" s="11"/>
    </row>
    <row r="14" spans="1:12" ht="27" customHeight="1" x14ac:dyDescent="0.2">
      <c r="A14" s="10" t="s">
        <v>23</v>
      </c>
      <c r="B14" s="9">
        <v>0</v>
      </c>
      <c r="C14" s="9"/>
      <c r="D14" s="9">
        <v>0</v>
      </c>
      <c r="E14" s="9">
        <v>0</v>
      </c>
      <c r="F14" s="9">
        <f t="shared" si="2"/>
        <v>0</v>
      </c>
      <c r="G14" s="9" t="s">
        <v>12</v>
      </c>
      <c r="H14" s="21" t="s">
        <v>12</v>
      </c>
      <c r="I14" s="21" t="s">
        <v>12</v>
      </c>
      <c r="J14" s="23"/>
      <c r="K14" s="11"/>
    </row>
    <row r="15" spans="1:12" ht="37.5" x14ac:dyDescent="0.2">
      <c r="A15" s="10" t="s">
        <v>22</v>
      </c>
      <c r="B15" s="9">
        <v>-0.9</v>
      </c>
      <c r="C15" s="9"/>
      <c r="D15" s="9">
        <f>-19.1</f>
        <v>-19.100000000000001</v>
      </c>
      <c r="E15" s="9">
        <v>-25.8</v>
      </c>
      <c r="F15" s="9">
        <f t="shared" si="2"/>
        <v>-6.6999999999999993</v>
      </c>
      <c r="G15" s="9" t="s">
        <v>12</v>
      </c>
      <c r="H15" s="21" t="s">
        <v>12</v>
      </c>
      <c r="I15" s="21" t="s">
        <v>12</v>
      </c>
      <c r="J15" s="23"/>
      <c r="K15" s="11"/>
    </row>
    <row r="16" spans="1:12" ht="37.9" customHeight="1" x14ac:dyDescent="0.2">
      <c r="A16" s="6" t="s">
        <v>13</v>
      </c>
      <c r="B16" s="20">
        <v>3860.2</v>
      </c>
      <c r="C16" s="12"/>
      <c r="D16" s="20">
        <v>12472.8</v>
      </c>
      <c r="E16" s="20">
        <v>4684.3</v>
      </c>
      <c r="F16" s="20">
        <f>E16-D16</f>
        <v>-7788.4999999999991</v>
      </c>
      <c r="G16" s="7">
        <f>E16/D16%</f>
        <v>37.556122121736905</v>
      </c>
      <c r="H16" s="7">
        <f t="shared" si="1"/>
        <v>824.10000000000036</v>
      </c>
      <c r="I16" s="7">
        <f t="shared" si="3"/>
        <v>121.34863478576241</v>
      </c>
      <c r="J16" s="23"/>
      <c r="K16" s="23"/>
    </row>
    <row r="17" spans="1:10" ht="20.25" x14ac:dyDescent="0.2">
      <c r="A17" s="13" t="s">
        <v>14</v>
      </c>
      <c r="B17" s="12">
        <f>B7-B16</f>
        <v>-84</v>
      </c>
      <c r="C17" s="12"/>
      <c r="D17" s="20">
        <f>D7-D16</f>
        <v>71.700000000000728</v>
      </c>
      <c r="E17" s="7">
        <f>E7-E16</f>
        <v>-232.40000000000055</v>
      </c>
      <c r="F17" s="7"/>
      <c r="G17" s="7"/>
      <c r="H17" s="12"/>
      <c r="I17" s="12"/>
      <c r="J17" s="23"/>
    </row>
    <row r="18" spans="1:10" ht="20.25" x14ac:dyDescent="0.2">
      <c r="A18" s="14" t="s">
        <v>15</v>
      </c>
      <c r="B18" s="15">
        <f>B22+B26+B19+B25</f>
        <v>84.000000000000014</v>
      </c>
      <c r="C18" s="15">
        <f t="shared" ref="C18:D18" si="4">C22+C26+C19+C25</f>
        <v>0</v>
      </c>
      <c r="D18" s="15">
        <f t="shared" si="4"/>
        <v>-71.699999999999989</v>
      </c>
      <c r="E18" s="15">
        <f>E22+E26+E19</f>
        <v>232.4</v>
      </c>
      <c r="F18" s="15"/>
      <c r="G18" s="15"/>
      <c r="H18" s="25"/>
      <c r="I18" s="25"/>
    </row>
    <row r="19" spans="1:10" ht="20.25" x14ac:dyDescent="0.2">
      <c r="A19" s="16" t="s">
        <v>16</v>
      </c>
      <c r="B19" s="17">
        <f>B20-B21</f>
        <v>79.3</v>
      </c>
      <c r="C19" s="17"/>
      <c r="D19" s="17">
        <f>D20-D21</f>
        <v>-76.699999999999989</v>
      </c>
      <c r="E19" s="17">
        <f t="shared" ref="E19" si="5">E20-E21</f>
        <v>190</v>
      </c>
      <c r="F19" s="17"/>
      <c r="G19" s="17"/>
      <c r="H19" s="26"/>
      <c r="I19" s="26"/>
    </row>
    <row r="20" spans="1:10" ht="20.25" x14ac:dyDescent="0.2">
      <c r="A20" s="16" t="s">
        <v>17</v>
      </c>
      <c r="B20" s="18">
        <v>79.3</v>
      </c>
      <c r="C20" s="18"/>
      <c r="D20" s="18">
        <v>190</v>
      </c>
      <c r="E20" s="18">
        <v>190</v>
      </c>
      <c r="F20" s="18"/>
      <c r="G20" s="18"/>
      <c r="H20" s="9"/>
      <c r="I20" s="9"/>
    </row>
    <row r="21" spans="1:10" ht="20.25" x14ac:dyDescent="0.2">
      <c r="A21" s="16" t="s">
        <v>18</v>
      </c>
      <c r="B21" s="18">
        <v>0</v>
      </c>
      <c r="C21" s="18"/>
      <c r="D21" s="18">
        <v>266.7</v>
      </c>
      <c r="E21" s="18">
        <v>0</v>
      </c>
      <c r="F21" s="18"/>
      <c r="G21" s="18"/>
      <c r="H21" s="9"/>
      <c r="I21" s="9"/>
    </row>
    <row r="22" spans="1:10" ht="20.25" x14ac:dyDescent="0.2">
      <c r="A22" s="16" t="s">
        <v>19</v>
      </c>
      <c r="B22" s="17">
        <f>B23-B24</f>
        <v>0</v>
      </c>
      <c r="C22" s="17">
        <f t="shared" ref="C22:D22" si="6">C23-C24</f>
        <v>0</v>
      </c>
      <c r="D22" s="17">
        <f t="shared" si="6"/>
        <v>-50</v>
      </c>
      <c r="E22" s="17">
        <v>0</v>
      </c>
      <c r="F22" s="17"/>
      <c r="G22" s="17"/>
      <c r="H22" s="26"/>
      <c r="I22" s="26"/>
    </row>
    <row r="23" spans="1:10" ht="20.25" x14ac:dyDescent="0.2">
      <c r="A23" s="16" t="s">
        <v>17</v>
      </c>
      <c r="B23" s="19">
        <v>0</v>
      </c>
      <c r="C23" s="19"/>
      <c r="D23" s="19">
        <v>0</v>
      </c>
      <c r="E23" s="19">
        <v>0</v>
      </c>
      <c r="F23" s="19"/>
      <c r="G23" s="19"/>
      <c r="H23" s="19"/>
      <c r="I23" s="19"/>
    </row>
    <row r="24" spans="1:10" ht="20.25" x14ac:dyDescent="0.2">
      <c r="A24" s="16" t="s">
        <v>18</v>
      </c>
      <c r="B24" s="19">
        <v>0</v>
      </c>
      <c r="C24" s="19"/>
      <c r="D24" s="19">
        <v>50</v>
      </c>
      <c r="E24" s="19">
        <v>0</v>
      </c>
      <c r="F24" s="19"/>
      <c r="G24" s="19"/>
      <c r="H24" s="19"/>
      <c r="I24" s="19"/>
    </row>
    <row r="25" spans="1:10" ht="20.25" x14ac:dyDescent="0.2">
      <c r="A25" s="16" t="s">
        <v>28</v>
      </c>
      <c r="B25" s="19">
        <v>0</v>
      </c>
      <c r="C25" s="19"/>
      <c r="D25" s="19">
        <v>55</v>
      </c>
      <c r="E25" s="19">
        <v>0</v>
      </c>
      <c r="F25" s="19"/>
      <c r="G25" s="19"/>
      <c r="H25" s="19"/>
      <c r="I25" s="19"/>
    </row>
    <row r="26" spans="1:10" ht="20.25" x14ac:dyDescent="0.2">
      <c r="A26" s="16" t="s">
        <v>20</v>
      </c>
      <c r="B26" s="19">
        <f>-229.1+233.8</f>
        <v>4.7000000000000171</v>
      </c>
      <c r="C26" s="19"/>
      <c r="D26" s="19">
        <v>0</v>
      </c>
      <c r="E26" s="29">
        <v>42.4</v>
      </c>
      <c r="F26" s="19"/>
      <c r="G26" s="19"/>
      <c r="H26" s="19"/>
      <c r="I26" s="19"/>
    </row>
  </sheetData>
  <mergeCells count="8">
    <mergeCell ref="H1:I1"/>
    <mergeCell ref="A2:I2"/>
    <mergeCell ref="H3:I3"/>
    <mergeCell ref="A4:A5"/>
    <mergeCell ref="B4:B5"/>
    <mergeCell ref="H4:I4"/>
    <mergeCell ref="D4:G4"/>
    <mergeCell ref="C4:C5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PLAN1</cp:lastModifiedBy>
  <cp:lastPrinted>2025-04-30T08:55:55Z</cp:lastPrinted>
  <dcterms:created xsi:type="dcterms:W3CDTF">2024-07-29T07:29:59Z</dcterms:created>
  <dcterms:modified xsi:type="dcterms:W3CDTF">2025-06-05T14:26:23Z</dcterms:modified>
</cp:coreProperties>
</file>